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issrifka\2026\26.02.18\1\"/>
    </mc:Choice>
  </mc:AlternateContent>
  <xr:revisionPtr revIDLastSave="0" documentId="13_ncr:1_{29D29FE5-5133-4A99-A14E-5D985AB3E1A7}" xr6:coauthVersionLast="47" xr6:coauthVersionMax="47" xr10:uidLastSave="{00000000-0000-0000-0000-000000000000}"/>
  <bookViews>
    <workbookView xWindow="-108" yWindow="-108" windowWidth="23256" windowHeight="12456" activeTab="2" xr2:uid="{2CBD691C-4311-4211-938F-F05F824E265B}"/>
  </bookViews>
  <sheets>
    <sheet name="Calculation" sheetId="1" r:id="rId1"/>
    <sheet name="LEL and UEL data" sheetId="2" r:id="rId2"/>
    <sheet name="Turbulence paramete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D7" i="1"/>
  <c r="D15" i="1" s="1"/>
  <c r="D20" i="1"/>
  <c r="D21" i="1" s="1"/>
  <c r="E7" i="3"/>
  <c r="E5" i="3"/>
  <c r="D10" i="1"/>
  <c r="D11" i="1"/>
  <c r="D12" i="1" l="1"/>
</calcChain>
</file>

<file path=xl/sharedStrings.xml><?xml version="1.0" encoding="utf-8"?>
<sst xmlns="http://schemas.openxmlformats.org/spreadsheetml/2006/main" count="131" uniqueCount="127">
  <si>
    <t>Emission rate</t>
  </si>
  <si>
    <t>lb/min</t>
  </si>
  <si>
    <t>Component</t>
  </si>
  <si>
    <t>Molecular weight</t>
  </si>
  <si>
    <t>Lower explosive limit</t>
  </si>
  <si>
    <t>Allowable downwind concentration</t>
  </si>
  <si>
    <t>percentage of LEL</t>
  </si>
  <si>
    <t>Molar flow rate</t>
  </si>
  <si>
    <t>lbmol/hr</t>
  </si>
  <si>
    <t>lb/lbmol</t>
  </si>
  <si>
    <t>Acetylene</t>
  </si>
  <si>
    <t>Minimum stack height (see graph)</t>
  </si>
  <si>
    <t>ft</t>
  </si>
  <si>
    <t>for 1-mi/h (1.6 km/h) wind</t>
  </si>
  <si>
    <t>Required Stack Height</t>
  </si>
  <si>
    <t>Data</t>
  </si>
  <si>
    <t>Allowable Concentration of Vapor</t>
  </si>
  <si>
    <t>Gas</t>
  </si>
  <si>
    <t>LEL (%)</t>
  </si>
  <si>
    <t>UEL (%)</t>
  </si>
  <si>
    <t>Acetaldehyde</t>
  </si>
  <si>
    <t>Acetic acid</t>
  </si>
  <si>
    <t>Acetone</t>
  </si>
  <si>
    <t>Acetyl chloride</t>
  </si>
  <si>
    <t>Acrolein</t>
  </si>
  <si>
    <t>Acrylonitrile</t>
  </si>
  <si>
    <t>Allyl chloride</t>
  </si>
  <si>
    <t>Ammonia</t>
  </si>
  <si>
    <t>Arsine</t>
  </si>
  <si>
    <t>Benzene</t>
  </si>
  <si>
    <t>1,3-Butadiene</t>
  </si>
  <si>
    <t>n-Butane</t>
  </si>
  <si>
    <t>iso-Butane</t>
  </si>
  <si>
    <t>iso-Butene</t>
  </si>
  <si>
    <t>Butyl acetate</t>
  </si>
  <si>
    <t>Butyl alcohol</t>
  </si>
  <si>
    <t>Butylene</t>
  </si>
  <si>
    <t>Carbon Disulfide</t>
  </si>
  <si>
    <t>Carbon Monoxide</t>
  </si>
  <si>
    <t>Cyanogen</t>
  </si>
  <si>
    <t>Cyclobutane</t>
  </si>
  <si>
    <t>Cyclohexane</t>
  </si>
  <si>
    <t>Cyclohexanol</t>
  </si>
  <si>
    <t>Cyclopropane</t>
  </si>
  <si>
    <t>Cyclohexanone</t>
  </si>
  <si>
    <t>Decane</t>
  </si>
  <si>
    <t>Diborane</t>
  </si>
  <si>
    <t>1,1-Dichloroethane</t>
  </si>
  <si>
    <t>Diethyl Ether</t>
  </si>
  <si>
    <t>Diesel fuel</t>
  </si>
  <si>
    <t>Diethanolamine</t>
  </si>
  <si>
    <t>Diethylamine</t>
  </si>
  <si>
    <t>Dimethyl sulphoxide</t>
  </si>
  <si>
    <t>Diisobutyl ketone</t>
  </si>
  <si>
    <t>Diisopropyl ether</t>
  </si>
  <si>
    <t>Epichlorohydrin</t>
  </si>
  <si>
    <t>Ethane</t>
  </si>
  <si>
    <t>Ethylene</t>
  </si>
  <si>
    <t>Ethanol</t>
  </si>
  <si>
    <t>Ethyl acetate</t>
  </si>
  <si>
    <t>Ethylamine</t>
  </si>
  <si>
    <t>Ethylbenzene</t>
  </si>
  <si>
    <t>Ethyl Chloride</t>
  </si>
  <si>
    <t>Ethylene glycol</t>
  </si>
  <si>
    <t>Ethylene oxide</t>
  </si>
  <si>
    <t>Fuel Oil No.1</t>
  </si>
  <si>
    <t>Furan</t>
  </si>
  <si>
    <t>Furfural</t>
  </si>
  <si>
    <t>Gasoline</t>
  </si>
  <si>
    <t>Hydrogen sulfide</t>
  </si>
  <si>
    <t>Isobutane</t>
  </si>
  <si>
    <t>Isobutyl alcohol</t>
  </si>
  <si>
    <t>Isophorone</t>
  </si>
  <si>
    <t>Isopropanol</t>
  </si>
  <si>
    <t>Kerosene Jet A-1</t>
  </si>
  <si>
    <t>Methane</t>
  </si>
  <si>
    <t>Methyl Acetate</t>
  </si>
  <si>
    <t>Methanol</t>
  </si>
  <si>
    <t>Methyl Chloride</t>
  </si>
  <si>
    <t>Methyl Ethyl Ketone</t>
  </si>
  <si>
    <t>Mineral spirits</t>
  </si>
  <si>
    <t>Naphthalene</t>
  </si>
  <si>
    <t>n-Heptane</t>
  </si>
  <si>
    <t>n-Hexane</t>
  </si>
  <si>
    <t>n-Pentene</t>
  </si>
  <si>
    <t>Neopentane</t>
  </si>
  <si>
    <t>Neohexane</t>
  </si>
  <si>
    <t>Nitrobenzene</t>
  </si>
  <si>
    <t>Nitromethane</t>
  </si>
  <si>
    <t>n-Octane</t>
  </si>
  <si>
    <t>iso-Octane</t>
  </si>
  <si>
    <t>n-Pentane</t>
  </si>
  <si>
    <t>iso-Pentane</t>
  </si>
  <si>
    <t>Propane</t>
  </si>
  <si>
    <t>Propyl acetate</t>
  </si>
  <si>
    <t>Propylene</t>
  </si>
  <si>
    <t>Propylene oxide</t>
  </si>
  <si>
    <t>Pyridine</t>
  </si>
  <si>
    <t>Silane</t>
  </si>
  <si>
    <t>Styrene</t>
  </si>
  <si>
    <t>Tetrahydrofuran</t>
  </si>
  <si>
    <t>Toluene</t>
  </si>
  <si>
    <t>Trichloroethylene</t>
  </si>
  <si>
    <t>Triptane</t>
  </si>
  <si>
    <t>Turpentine</t>
  </si>
  <si>
    <t>Vinyl acetate</t>
  </si>
  <si>
    <t>Vinyl chloride</t>
  </si>
  <si>
    <t>p-Xylene</t>
  </si>
  <si>
    <t>https://axcelgases.com/wp-content/uploads/technical-data/GAS-LEL-and-UEL.pdf</t>
  </si>
  <si>
    <t>Distance Downwind of The Stack</t>
  </si>
  <si>
    <t>Distance from the stack for max effluent concentration</t>
  </si>
  <si>
    <t>Turbulence condition</t>
  </si>
  <si>
    <t>Turbulence parameters as given by Bosanquet-Pearson:</t>
  </si>
  <si>
    <t>p</t>
  </si>
  <si>
    <t>q</t>
  </si>
  <si>
    <t>p/q</t>
  </si>
  <si>
    <t>Vertical diffusion coefficient (p)</t>
  </si>
  <si>
    <t>-</t>
  </si>
  <si>
    <t>Input</t>
  </si>
  <si>
    <t>Input from table/graph</t>
  </si>
  <si>
    <t>Calculated</t>
  </si>
  <si>
    <t>Color code:</t>
  </si>
  <si>
    <t>Molecular Weight (g/mol)</t>
  </si>
  <si>
    <t>Calculation for Stack Height for Disposing Plant Gases and Vapors</t>
  </si>
  <si>
    <t>Stable (low turbulence)</t>
  </si>
  <si>
    <t>Neutral (moderate turbulence)</t>
  </si>
  <si>
    <t>Very unstable (high turbulence)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</si>
</sst>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b/>
      <sz val="16"/>
      <color theme="8" tint="-0.49998474074526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10" fontId="3" fillId="0" borderId="0" xfId="0" applyNumberFormat="1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8" fillId="2" borderId="0" xfId="0" applyFont="1" applyFill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/>
    <xf numFmtId="10" fontId="3" fillId="4" borderId="1" xfId="0" applyNumberFormat="1" applyFont="1" applyFill="1" applyBorder="1"/>
    <xf numFmtId="9" fontId="3" fillId="3" borderId="1" xfId="1" applyFont="1" applyFill="1" applyBorder="1"/>
    <xf numFmtId="10" fontId="3" fillId="5" borderId="1" xfId="0" applyNumberFormat="1" applyFont="1" applyFill="1" applyBorder="1"/>
    <xf numFmtId="164" fontId="3" fillId="5" borderId="1" xfId="0" applyNumberFormat="1" applyFont="1" applyFill="1" applyBorder="1"/>
    <xf numFmtId="0" fontId="3" fillId="3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/>
    </xf>
    <xf numFmtId="0" fontId="3" fillId="4" borderId="1" xfId="0" applyFont="1" applyFill="1" applyBorder="1"/>
    <xf numFmtId="0" fontId="3" fillId="0" borderId="0" xfId="0" applyFont="1" applyFill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2" fontId="3" fillId="4" borderId="1" xfId="0" applyNumberFormat="1" applyFont="1" applyFill="1" applyBorder="1"/>
    <xf numFmtId="0" fontId="9" fillId="0" borderId="0" xfId="0" applyFont="1" applyAlignment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337806</xdr:colOff>
      <xdr:row>3</xdr:row>
      <xdr:rowOff>45720</xdr:rowOff>
    </xdr:from>
    <xdr:to>
      <xdr:col>20</xdr:col>
      <xdr:colOff>38100</xdr:colOff>
      <xdr:row>43</xdr:row>
      <xdr:rowOff>37513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1D3F8D5B-3306-7494-0400-9993ECE0D7E7}"/>
            </a:ext>
          </a:extLst>
        </xdr:cNvPr>
        <xdr:cNvGrpSpPr/>
      </xdr:nvGrpSpPr>
      <xdr:grpSpPr>
        <a:xfrm>
          <a:off x="7576806" y="662940"/>
          <a:ext cx="7015494" cy="7527973"/>
          <a:chOff x="7576806" y="662940"/>
          <a:chExt cx="7015494" cy="7352713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963DF149-5522-BDD0-6A31-3FB926AB3FD6}"/>
              </a:ext>
            </a:extLst>
          </xdr:cNvPr>
          <xdr:cNvGrpSpPr/>
        </xdr:nvGrpSpPr>
        <xdr:grpSpPr>
          <a:xfrm>
            <a:off x="7576806" y="662940"/>
            <a:ext cx="7015494" cy="6751320"/>
            <a:chOff x="5808966" y="327660"/>
            <a:chExt cx="5868865" cy="5524500"/>
          </a:xfrm>
        </xdr:grpSpPr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C98C55EF-6337-FEBC-9DCF-412797226EF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808966" y="327660"/>
              <a:ext cx="5868865" cy="5524500"/>
            </a:xfrm>
            <a:prstGeom prst="rect">
              <a:avLst/>
            </a:prstGeom>
          </xdr:spPr>
        </xdr:pic>
        <xdr:cxnSp macro="">
          <xdr:nvCxnSpPr>
            <xdr:cNvPr id="4" name="Straight Arrow Connector 3">
              <a:extLst>
                <a:ext uri="{FF2B5EF4-FFF2-40B4-BE49-F238E27FC236}">
                  <a16:creationId xmlns:a16="http://schemas.microsoft.com/office/drawing/2014/main" id="{167E0F5D-897D-F081-A3D5-0E857B5C83A2}"/>
                </a:ext>
              </a:extLst>
            </xdr:cNvPr>
            <xdr:cNvCxnSpPr/>
          </xdr:nvCxnSpPr>
          <xdr:spPr>
            <a:xfrm>
              <a:off x="9425940" y="883920"/>
              <a:ext cx="0" cy="3436620"/>
            </a:xfrm>
            <a:prstGeom prst="straightConnector1">
              <a:avLst/>
            </a:prstGeom>
            <a:ln>
              <a:solidFill>
                <a:srgbClr val="FF0000"/>
              </a:solidFill>
              <a:headEnd type="triangle"/>
              <a:tailEnd type="none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" name="Straight Arrow Connector 5">
              <a:extLst>
                <a:ext uri="{FF2B5EF4-FFF2-40B4-BE49-F238E27FC236}">
                  <a16:creationId xmlns:a16="http://schemas.microsoft.com/office/drawing/2014/main" id="{1FA79E65-9584-47F8-8576-D8CF56071875}"/>
                </a:ext>
              </a:extLst>
            </xdr:cNvPr>
            <xdr:cNvCxnSpPr/>
          </xdr:nvCxnSpPr>
          <xdr:spPr>
            <a:xfrm>
              <a:off x="6644640" y="4282440"/>
              <a:ext cx="2796540" cy="27689"/>
            </a:xfrm>
            <a:prstGeom prst="straightConnector1">
              <a:avLst/>
            </a:prstGeom>
            <a:ln>
              <a:solidFill>
                <a:srgbClr val="FF0000"/>
              </a:solidFill>
              <a:headEnd type="triangle"/>
              <a:tailEnd type="none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77D9BCEE-4070-CD22-6D92-4FFB8179127A}"/>
              </a:ext>
            </a:extLst>
          </xdr:cNvPr>
          <xdr:cNvSpPr txBox="1"/>
        </xdr:nvSpPr>
        <xdr:spPr>
          <a:xfrm>
            <a:off x="8061960" y="7406640"/>
            <a:ext cx="3009414" cy="609013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D" sz="1100"/>
              <a:t>Based</a:t>
            </a:r>
            <a:r>
              <a:rPr lang="en-ID" sz="1100" baseline="0"/>
              <a:t> on wind speed 1 mi/h (1.6 km/h) and p/q = 1</a:t>
            </a:r>
          </a:p>
          <a:p>
            <a:r>
              <a:rPr lang="en-ID" sz="1100" baseline="0"/>
              <a:t>p = vertical diffusion coefficient</a:t>
            </a:r>
          </a:p>
          <a:p>
            <a:r>
              <a:rPr lang="en-ID" sz="1100" baseline="0"/>
              <a:t>q = horizontal diffusion coefficient</a:t>
            </a:r>
            <a:endParaRPr lang="en-ID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388620</xdr:colOff>
      <xdr:row>2</xdr:row>
      <xdr:rowOff>137160</xdr:rowOff>
    </xdr:from>
    <xdr:to>
      <xdr:col>13</xdr:col>
      <xdr:colOff>551248</xdr:colOff>
      <xdr:row>36</xdr:row>
      <xdr:rowOff>63722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857F28-AA91-4C1B-D301-BC975550F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" y="320040"/>
          <a:ext cx="5039428" cy="6144482"/>
        </a:xfrm>
        <a:prstGeom prst="rect">
          <a:avLst/>
        </a:prstGeom>
      </xdr:spPr>
    </xdr:pic>
    <xdr:clientData/>
  </xdr:twoCellAnchor>
  <xdr:twoCellAnchor editAs="oneCell">
    <xdr:from>
      <xdr:col>14</xdr:col>
      <xdr:colOff>91440</xdr:colOff>
      <xdr:row>1</xdr:row>
      <xdr:rowOff>129540</xdr:rowOff>
    </xdr:from>
    <xdr:to>
      <xdr:col>22</xdr:col>
      <xdr:colOff>263595</xdr:colOff>
      <xdr:row>33</xdr:row>
      <xdr:rowOff>113260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5B65CF-8E2E-30BE-60F3-E0F4A103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77840" y="129540"/>
          <a:ext cx="5048955" cy="6201640"/>
        </a:xfrm>
        <a:prstGeom prst="rect">
          <a:avLst/>
        </a:prstGeom>
      </xdr:spPr>
    </xdr:pic>
    <xdr:clientData/>
  </xdr:twoCellAnchor>
  <xdr:twoCellAnchor editAs="oneCell">
    <xdr:from>
      <xdr:col>22</xdr:col>
      <xdr:colOff>365760</xdr:colOff>
      <xdr:row>1</xdr:row>
      <xdr:rowOff>152400</xdr:rowOff>
    </xdr:from>
    <xdr:to>
      <xdr:col>30</xdr:col>
      <xdr:colOff>490283</xdr:colOff>
      <xdr:row>33</xdr:row>
      <xdr:rowOff>21805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B74778-65FD-6EDB-C0E9-F4B9934EE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28960" y="152400"/>
          <a:ext cx="5001323" cy="6087325"/>
        </a:xfrm>
        <a:prstGeom prst="rect">
          <a:avLst/>
        </a:prstGeom>
      </xdr:spPr>
    </xdr:pic>
    <xdr:clientData/>
  </xdr:twoCellAnchor>
  <xdr:twoCellAnchor editAs="oneCell">
    <xdr:from>
      <xdr:col>30</xdr:col>
      <xdr:colOff>571500</xdr:colOff>
      <xdr:row>1</xdr:row>
      <xdr:rowOff>91440</xdr:rowOff>
    </xdr:from>
    <xdr:to>
      <xdr:col>39</xdr:col>
      <xdr:colOff>162634</xdr:colOff>
      <xdr:row>24</xdr:row>
      <xdr:rowOff>139710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F95C6D-ED63-5464-3B55-FECB6A3EC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11500" y="91440"/>
          <a:ext cx="5077534" cy="46202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</xdr:colOff>
      <xdr:row>0</xdr:row>
      <xdr:rowOff>137160</xdr:rowOff>
    </xdr:from>
    <xdr:to>
      <xdr:col>13</xdr:col>
      <xdr:colOff>396883</xdr:colOff>
      <xdr:row>10</xdr:row>
      <xdr:rowOff>175521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9BE21F-D7BF-6AC1-F550-3C6CEB844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4380" y="137160"/>
          <a:ext cx="4610743" cy="1867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43E94-5BE7-4365-BCC4-01EE06D68CC3}">
  <dimension ref="B2:E27"/>
  <sheetViews>
    <sheetView showGridLines="0" topLeftCell="A15" workbookViewId="0">
      <selection activeCell="E19" sqref="E19"/>
    </sheetView>
  </sheetViews>
  <sheetFormatPr defaultRowHeight="13.8" x14ac:dyDescent="0.3"/>
  <cols>
    <col min="1" max="1" width="8.88671875" style="2"/>
    <col min="2" max="2" width="34.5546875" style="5" customWidth="1"/>
    <col min="3" max="3" width="14.5546875" style="4" bestFit="1" customWidth="1"/>
    <col min="4" max="4" width="12" style="2" customWidth="1"/>
    <col min="5" max="16384" width="8.88671875" style="2"/>
  </cols>
  <sheetData>
    <row r="2" spans="2:5" ht="21" x14ac:dyDescent="0.3">
      <c r="B2" s="35" t="s">
        <v>123</v>
      </c>
    </row>
    <row r="4" spans="2:5" x14ac:dyDescent="0.3">
      <c r="B4" s="11" t="s">
        <v>15</v>
      </c>
      <c r="C4" s="12"/>
      <c r="D4" s="13"/>
    </row>
    <row r="5" spans="2:5" x14ac:dyDescent="0.3">
      <c r="B5" s="14" t="s">
        <v>2</v>
      </c>
      <c r="C5" s="15"/>
      <c r="D5" s="16" t="s">
        <v>10</v>
      </c>
    </row>
    <row r="6" spans="2:5" x14ac:dyDescent="0.3">
      <c r="B6" s="14" t="s">
        <v>0</v>
      </c>
      <c r="C6" s="15" t="s">
        <v>1</v>
      </c>
      <c r="D6" s="16">
        <v>100</v>
      </c>
    </row>
    <row r="7" spans="2:5" x14ac:dyDescent="0.3">
      <c r="B7" s="14" t="s">
        <v>3</v>
      </c>
      <c r="C7" s="15" t="s">
        <v>9</v>
      </c>
      <c r="D7" s="34">
        <f>_xlfn.XLOOKUP(D5,'LEL and UEL data'!$B$3:$B$91,'LEL and UEL data'!$E$3:$E$91)</f>
        <v>26.038</v>
      </c>
    </row>
    <row r="9" spans="2:5" x14ac:dyDescent="0.3">
      <c r="B9" s="11" t="s">
        <v>16</v>
      </c>
      <c r="C9" s="12"/>
      <c r="D9" s="13"/>
    </row>
    <row r="10" spans="2:5" x14ac:dyDescent="0.3">
      <c r="B10" s="14" t="s">
        <v>4</v>
      </c>
      <c r="C10" s="15"/>
      <c r="D10" s="17">
        <f>VLOOKUP(D5,'LEL and UEL data'!$B$3:$D$91,2,FALSE)/100</f>
        <v>2.5000000000000001E-2</v>
      </c>
    </row>
    <row r="11" spans="2:5" x14ac:dyDescent="0.3">
      <c r="B11" s="14" t="s">
        <v>5</v>
      </c>
      <c r="C11" s="15" t="s">
        <v>6</v>
      </c>
      <c r="D11" s="18">
        <f>40%</f>
        <v>0.4</v>
      </c>
    </row>
    <row r="12" spans="2:5" x14ac:dyDescent="0.3">
      <c r="B12" s="14"/>
      <c r="C12" s="15"/>
      <c r="D12" s="19">
        <f>D11*D10</f>
        <v>1.0000000000000002E-2</v>
      </c>
    </row>
    <row r="13" spans="2:5" x14ac:dyDescent="0.3">
      <c r="D13" s="3"/>
    </row>
    <row r="14" spans="2:5" x14ac:dyDescent="0.3">
      <c r="B14" s="11" t="s">
        <v>14</v>
      </c>
      <c r="C14" s="12"/>
      <c r="D14" s="13"/>
    </row>
    <row r="15" spans="2:5" x14ac:dyDescent="0.3">
      <c r="B15" s="14" t="s">
        <v>7</v>
      </c>
      <c r="C15" s="15" t="s">
        <v>8</v>
      </c>
      <c r="D15" s="20">
        <f>D6/D7*60</f>
        <v>230.43244488824027</v>
      </c>
    </row>
    <row r="16" spans="2:5" x14ac:dyDescent="0.3">
      <c r="B16" s="14" t="s">
        <v>11</v>
      </c>
      <c r="C16" s="15" t="s">
        <v>12</v>
      </c>
      <c r="D16" s="23">
        <v>25</v>
      </c>
      <c r="E16" s="2" t="s">
        <v>13</v>
      </c>
    </row>
    <row r="18" spans="2:4" x14ac:dyDescent="0.3">
      <c r="B18" s="11" t="s">
        <v>109</v>
      </c>
      <c r="C18" s="12"/>
      <c r="D18" s="13"/>
    </row>
    <row r="19" spans="2:4" ht="41.4" x14ac:dyDescent="0.3">
      <c r="B19" s="14" t="s">
        <v>111</v>
      </c>
      <c r="C19" s="15" t="s">
        <v>117</v>
      </c>
      <c r="D19" s="21" t="s">
        <v>125</v>
      </c>
    </row>
    <row r="20" spans="2:4" x14ac:dyDescent="0.3">
      <c r="B20" s="14" t="s">
        <v>116</v>
      </c>
      <c r="C20" s="15" t="s">
        <v>117</v>
      </c>
      <c r="D20" s="23">
        <f>_xlfn.XLOOKUP(D19,'Turbulence parameter'!$B$5:$B$7,'Turbulence parameter'!$C$5:$C$7)</f>
        <v>0.05</v>
      </c>
    </row>
    <row r="21" spans="2:4" ht="27.6" x14ac:dyDescent="0.3">
      <c r="B21" s="14" t="s">
        <v>110</v>
      </c>
      <c r="C21" s="15" t="s">
        <v>12</v>
      </c>
      <c r="D21" s="22">
        <f>D16/(2*D20)</f>
        <v>250</v>
      </c>
    </row>
    <row r="22" spans="2:4" x14ac:dyDescent="0.3">
      <c r="B22" s="27"/>
      <c r="C22" s="28"/>
      <c r="D22" s="29"/>
    </row>
    <row r="23" spans="2:4" x14ac:dyDescent="0.3">
      <c r="B23" s="6" t="s">
        <v>121</v>
      </c>
    </row>
    <row r="24" spans="2:4" x14ac:dyDescent="0.3">
      <c r="B24" s="21" t="s">
        <v>118</v>
      </c>
    </row>
    <row r="25" spans="2:4" x14ac:dyDescent="0.3">
      <c r="B25" s="25" t="s">
        <v>119</v>
      </c>
    </row>
    <row r="26" spans="2:4" x14ac:dyDescent="0.3">
      <c r="B26" s="26" t="s">
        <v>120</v>
      </c>
    </row>
    <row r="27" spans="2:4" x14ac:dyDescent="0.3">
      <c r="B27" s="24"/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ECB4CFF-C418-41CC-8ED4-91278EC103A2}">
          <x14:formula1>
            <xm:f>'LEL and UEL data'!$B$3:$B$91</xm:f>
          </x14:formula1>
          <xm:sqref>D5</xm:sqref>
        </x14:dataValidation>
        <x14:dataValidation type="list" allowBlank="1" showInputMessage="1" showErrorMessage="1" xr:uid="{69DF31BE-AADE-498C-8417-837F6CE3B804}">
          <x14:formula1>
            <xm:f>'Turbulence parameter'!$B$5:$B$7</xm:f>
          </x14:formula1>
          <xm:sqref>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DC5E4-9F73-41BC-B914-9ED48124301B}">
  <dimension ref="B2:G91"/>
  <sheetViews>
    <sheetView showGridLines="0" workbookViewId="0">
      <selection activeCell="F6" sqref="F6"/>
    </sheetView>
  </sheetViews>
  <sheetFormatPr defaultRowHeight="14.4" x14ac:dyDescent="0.3"/>
  <cols>
    <col min="1" max="1" width="8.88671875" style="1"/>
    <col min="2" max="2" width="17" style="32" bestFit="1" customWidth="1"/>
    <col min="3" max="4" width="8.88671875" style="1"/>
    <col min="5" max="5" width="11.77734375" style="1" customWidth="1"/>
    <col min="6" max="16384" width="8.88671875" style="1"/>
  </cols>
  <sheetData>
    <row r="2" spans="2:5" ht="43.2" x14ac:dyDescent="0.3">
      <c r="B2" s="31" t="s">
        <v>17</v>
      </c>
      <c r="C2" s="31" t="s">
        <v>18</v>
      </c>
      <c r="D2" s="31" t="s">
        <v>19</v>
      </c>
      <c r="E2" s="30" t="s">
        <v>122</v>
      </c>
    </row>
    <row r="3" spans="2:5" x14ac:dyDescent="0.3">
      <c r="B3" s="33" t="s">
        <v>20</v>
      </c>
      <c r="C3" s="9">
        <v>4</v>
      </c>
      <c r="D3" s="9">
        <v>60</v>
      </c>
      <c r="E3" s="9">
        <v>44.052999999999997</v>
      </c>
    </row>
    <row r="4" spans="2:5" x14ac:dyDescent="0.3">
      <c r="B4" s="33" t="s">
        <v>21</v>
      </c>
      <c r="C4" s="9">
        <v>4</v>
      </c>
      <c r="D4" s="9">
        <v>19.899999999999999</v>
      </c>
      <c r="E4" s="9">
        <v>60.052</v>
      </c>
    </row>
    <row r="5" spans="2:5" x14ac:dyDescent="0.3">
      <c r="B5" s="33" t="s">
        <v>22</v>
      </c>
      <c r="C5" s="9">
        <v>2.6</v>
      </c>
      <c r="D5" s="9">
        <v>12.8</v>
      </c>
      <c r="E5" s="9">
        <v>58.08</v>
      </c>
    </row>
    <row r="6" spans="2:5" x14ac:dyDescent="0.3">
      <c r="B6" s="33" t="s">
        <v>23</v>
      </c>
      <c r="C6" s="9">
        <v>7.3</v>
      </c>
      <c r="D6" s="9">
        <v>19</v>
      </c>
      <c r="E6" s="9">
        <v>78.498000000000005</v>
      </c>
    </row>
    <row r="7" spans="2:5" x14ac:dyDescent="0.3">
      <c r="B7" s="33" t="s">
        <v>10</v>
      </c>
      <c r="C7" s="9">
        <v>2.5</v>
      </c>
      <c r="D7" s="9">
        <v>81</v>
      </c>
      <c r="E7" s="9">
        <v>26.038</v>
      </c>
    </row>
    <row r="8" spans="2:5" x14ac:dyDescent="0.3">
      <c r="B8" s="33" t="s">
        <v>24</v>
      </c>
      <c r="C8" s="9">
        <v>2.8</v>
      </c>
      <c r="D8" s="9">
        <v>31</v>
      </c>
      <c r="E8" s="9">
        <v>56.064</v>
      </c>
    </row>
    <row r="9" spans="2:5" x14ac:dyDescent="0.3">
      <c r="B9" s="33" t="s">
        <v>25</v>
      </c>
      <c r="C9" s="9">
        <v>3</v>
      </c>
      <c r="D9" s="9">
        <v>17</v>
      </c>
      <c r="E9" s="9">
        <v>53.061999999999998</v>
      </c>
    </row>
    <row r="10" spans="2:5" x14ac:dyDescent="0.3">
      <c r="B10" s="33" t="s">
        <v>26</v>
      </c>
      <c r="C10" s="9">
        <v>2.9</v>
      </c>
      <c r="D10" s="9">
        <v>11.1</v>
      </c>
      <c r="E10" s="9">
        <v>76.525000000000006</v>
      </c>
    </row>
    <row r="11" spans="2:5" x14ac:dyDescent="0.3">
      <c r="B11" s="33" t="s">
        <v>27</v>
      </c>
      <c r="C11" s="9">
        <v>15</v>
      </c>
      <c r="D11" s="9">
        <v>28</v>
      </c>
      <c r="E11" s="9">
        <v>17.030999999999999</v>
      </c>
    </row>
    <row r="12" spans="2:5" x14ac:dyDescent="0.3">
      <c r="B12" s="33" t="s">
        <v>28</v>
      </c>
      <c r="C12" s="9">
        <v>5.0999999999999996</v>
      </c>
      <c r="D12" s="9">
        <v>78</v>
      </c>
      <c r="E12" s="9">
        <v>77.944999999999993</v>
      </c>
    </row>
    <row r="13" spans="2:5" x14ac:dyDescent="0.3">
      <c r="B13" s="33" t="s">
        <v>29</v>
      </c>
      <c r="C13" s="9">
        <v>1.35</v>
      </c>
      <c r="D13" s="9">
        <v>6.65</v>
      </c>
      <c r="E13" s="9">
        <v>78.114000000000004</v>
      </c>
    </row>
    <row r="14" spans="2:5" x14ac:dyDescent="0.3">
      <c r="B14" s="33" t="s">
        <v>30</v>
      </c>
      <c r="C14" s="9">
        <v>2</v>
      </c>
      <c r="D14" s="9">
        <v>12</v>
      </c>
      <c r="E14" s="9">
        <v>54.091999999999999</v>
      </c>
    </row>
    <row r="15" spans="2:5" x14ac:dyDescent="0.3">
      <c r="B15" s="33" t="s">
        <v>31</v>
      </c>
      <c r="C15" s="9">
        <v>1.86</v>
      </c>
      <c r="D15" s="9">
        <v>8.41</v>
      </c>
      <c r="E15" s="9">
        <v>58.124000000000002</v>
      </c>
    </row>
    <row r="16" spans="2:5" x14ac:dyDescent="0.3">
      <c r="B16" s="33" t="s">
        <v>32</v>
      </c>
      <c r="C16" s="9">
        <v>1.8</v>
      </c>
      <c r="D16" s="9">
        <v>8.44</v>
      </c>
      <c r="E16" s="9">
        <v>58.124000000000002</v>
      </c>
    </row>
    <row r="17" spans="2:5" x14ac:dyDescent="0.3">
      <c r="B17" s="33" t="s">
        <v>33</v>
      </c>
      <c r="C17" s="9">
        <v>1.8</v>
      </c>
      <c r="D17" s="9">
        <v>9</v>
      </c>
      <c r="E17" s="9">
        <v>56.107999999999997</v>
      </c>
    </row>
    <row r="18" spans="2:5" x14ac:dyDescent="0.3">
      <c r="B18" s="33" t="s">
        <v>34</v>
      </c>
      <c r="C18" s="9">
        <v>1</v>
      </c>
      <c r="D18" s="9">
        <v>8</v>
      </c>
      <c r="E18" s="9">
        <v>116.15900000000001</v>
      </c>
    </row>
    <row r="19" spans="2:5" x14ac:dyDescent="0.3">
      <c r="B19" s="33" t="s">
        <v>35</v>
      </c>
      <c r="C19" s="9">
        <v>1</v>
      </c>
      <c r="D19" s="9">
        <v>11</v>
      </c>
      <c r="E19" s="9">
        <v>74.123000000000005</v>
      </c>
    </row>
    <row r="20" spans="2:5" x14ac:dyDescent="0.3">
      <c r="B20" s="33" t="s">
        <v>36</v>
      </c>
      <c r="C20" s="9">
        <v>1.98</v>
      </c>
      <c r="D20" s="9">
        <v>9.65</v>
      </c>
      <c r="E20" s="9">
        <v>56.107999999999997</v>
      </c>
    </row>
    <row r="21" spans="2:5" x14ac:dyDescent="0.3">
      <c r="B21" s="33" t="s">
        <v>37</v>
      </c>
      <c r="C21" s="9">
        <v>1.3</v>
      </c>
      <c r="D21" s="9">
        <v>50</v>
      </c>
      <c r="E21" s="9">
        <v>76.143000000000001</v>
      </c>
    </row>
    <row r="22" spans="2:5" x14ac:dyDescent="0.3">
      <c r="B22" s="33" t="s">
        <v>38</v>
      </c>
      <c r="C22" s="9">
        <v>12</v>
      </c>
      <c r="D22" s="9">
        <v>75</v>
      </c>
      <c r="E22" s="9">
        <v>28.01</v>
      </c>
    </row>
    <row r="23" spans="2:5" x14ac:dyDescent="0.3">
      <c r="B23" s="33" t="s">
        <v>39</v>
      </c>
      <c r="C23" s="9">
        <v>6</v>
      </c>
      <c r="D23" s="9">
        <v>42.6</v>
      </c>
      <c r="E23" s="9">
        <v>52.036000000000001</v>
      </c>
    </row>
    <row r="24" spans="2:5" x14ac:dyDescent="0.3">
      <c r="B24" s="33" t="s">
        <v>40</v>
      </c>
      <c r="C24" s="9">
        <v>1.8</v>
      </c>
      <c r="D24" s="9">
        <v>11.1</v>
      </c>
      <c r="E24" s="9">
        <v>56.107999999999997</v>
      </c>
    </row>
    <row r="25" spans="2:5" x14ac:dyDescent="0.3">
      <c r="B25" s="33" t="s">
        <v>41</v>
      </c>
      <c r="C25" s="9">
        <v>1.3</v>
      </c>
      <c r="D25" s="9">
        <v>8</v>
      </c>
      <c r="E25" s="9">
        <v>84.162000000000006</v>
      </c>
    </row>
    <row r="26" spans="2:5" x14ac:dyDescent="0.3">
      <c r="B26" s="33" t="s">
        <v>42</v>
      </c>
      <c r="C26" s="9">
        <v>1</v>
      </c>
      <c r="D26" s="9">
        <v>9</v>
      </c>
      <c r="E26" s="9">
        <v>100.161</v>
      </c>
    </row>
    <row r="27" spans="2:5" x14ac:dyDescent="0.3">
      <c r="B27" s="33" t="s">
        <v>43</v>
      </c>
      <c r="C27" s="9">
        <v>2.4</v>
      </c>
      <c r="D27" s="9">
        <v>10.4</v>
      </c>
      <c r="E27" s="9">
        <v>42.081000000000003</v>
      </c>
    </row>
    <row r="28" spans="2:5" x14ac:dyDescent="0.3">
      <c r="B28" s="33" t="s">
        <v>44</v>
      </c>
      <c r="C28" s="9">
        <v>1</v>
      </c>
      <c r="D28" s="9">
        <v>9</v>
      </c>
      <c r="E28" s="9">
        <v>98.144999999999996</v>
      </c>
    </row>
    <row r="29" spans="2:5" x14ac:dyDescent="0.3">
      <c r="B29" s="33" t="s">
        <v>45</v>
      </c>
      <c r="C29" s="9">
        <v>0.8</v>
      </c>
      <c r="D29" s="9">
        <v>5.4</v>
      </c>
      <c r="E29" s="9">
        <v>142.286</v>
      </c>
    </row>
    <row r="30" spans="2:5" x14ac:dyDescent="0.3">
      <c r="B30" s="33" t="s">
        <v>46</v>
      </c>
      <c r="C30" s="9">
        <v>0.8</v>
      </c>
      <c r="D30" s="9">
        <v>88</v>
      </c>
      <c r="E30" s="9">
        <v>27.669</v>
      </c>
    </row>
    <row r="31" spans="2:5" x14ac:dyDescent="0.3">
      <c r="B31" s="33" t="s">
        <v>47</v>
      </c>
      <c r="C31" s="9">
        <v>6</v>
      </c>
      <c r="D31" s="9">
        <v>11</v>
      </c>
      <c r="E31" s="9">
        <v>98.959000000000003</v>
      </c>
    </row>
    <row r="32" spans="2:5" x14ac:dyDescent="0.3">
      <c r="B32" s="33" t="s">
        <v>48</v>
      </c>
      <c r="C32" s="9">
        <v>1.9</v>
      </c>
      <c r="D32" s="9">
        <v>36</v>
      </c>
      <c r="E32" s="9">
        <v>74.123000000000005</v>
      </c>
    </row>
    <row r="33" spans="2:7" x14ac:dyDescent="0.3">
      <c r="B33" s="33" t="s">
        <v>49</v>
      </c>
      <c r="C33" s="9">
        <v>0.6</v>
      </c>
      <c r="D33" s="9">
        <v>7.5</v>
      </c>
      <c r="E33" s="9"/>
    </row>
    <row r="34" spans="2:7" x14ac:dyDescent="0.3">
      <c r="B34" s="33" t="s">
        <v>50</v>
      </c>
      <c r="C34" s="9">
        <v>2</v>
      </c>
      <c r="D34" s="9">
        <v>13</v>
      </c>
      <c r="E34" s="9">
        <v>105.137</v>
      </c>
    </row>
    <row r="35" spans="2:7" x14ac:dyDescent="0.3">
      <c r="B35" s="33" t="s">
        <v>51</v>
      </c>
      <c r="C35" s="9">
        <v>2</v>
      </c>
      <c r="D35" s="9">
        <v>13</v>
      </c>
      <c r="E35" s="9">
        <v>73.138999999999996</v>
      </c>
    </row>
    <row r="36" spans="2:7" x14ac:dyDescent="0.3">
      <c r="B36" s="33" t="s">
        <v>52</v>
      </c>
      <c r="C36" s="9">
        <v>3</v>
      </c>
      <c r="D36" s="9">
        <v>42</v>
      </c>
      <c r="E36" s="9">
        <v>78.132999999999996</v>
      </c>
    </row>
    <row r="37" spans="2:7" x14ac:dyDescent="0.3">
      <c r="B37" s="33" t="s">
        <v>53</v>
      </c>
      <c r="C37" s="9">
        <v>1</v>
      </c>
      <c r="D37" s="9">
        <v>6</v>
      </c>
      <c r="E37" s="9">
        <v>128.21600000000001</v>
      </c>
    </row>
    <row r="38" spans="2:7" x14ac:dyDescent="0.3">
      <c r="B38" s="33" t="s">
        <v>54</v>
      </c>
      <c r="C38" s="9">
        <v>1</v>
      </c>
      <c r="D38" s="9">
        <v>21</v>
      </c>
      <c r="E38" s="9">
        <v>102.176</v>
      </c>
      <c r="G38" s="1" t="s">
        <v>108</v>
      </c>
    </row>
    <row r="39" spans="2:7" x14ac:dyDescent="0.3">
      <c r="B39" s="33" t="s">
        <v>55</v>
      </c>
      <c r="C39" s="9">
        <v>4</v>
      </c>
      <c r="D39" s="9">
        <v>21</v>
      </c>
      <c r="E39" s="9">
        <v>92.524000000000001</v>
      </c>
    </row>
    <row r="40" spans="2:7" x14ac:dyDescent="0.3">
      <c r="B40" s="33" t="s">
        <v>56</v>
      </c>
      <c r="C40" s="9">
        <v>3</v>
      </c>
      <c r="D40" s="9">
        <v>12.4</v>
      </c>
      <c r="E40" s="9">
        <v>30.07</v>
      </c>
    </row>
    <row r="41" spans="2:7" x14ac:dyDescent="0.3">
      <c r="B41" s="33" t="s">
        <v>57</v>
      </c>
      <c r="C41" s="9">
        <v>2.75</v>
      </c>
      <c r="D41" s="9">
        <v>28.6</v>
      </c>
      <c r="E41" s="9">
        <v>28.053999999999998</v>
      </c>
    </row>
    <row r="42" spans="2:7" x14ac:dyDescent="0.3">
      <c r="B42" s="33" t="s">
        <v>58</v>
      </c>
      <c r="C42" s="9">
        <v>3.3</v>
      </c>
      <c r="D42" s="9">
        <v>19</v>
      </c>
      <c r="E42" s="9">
        <v>46.069000000000003</v>
      </c>
    </row>
    <row r="43" spans="2:7" x14ac:dyDescent="0.3">
      <c r="B43" s="33" t="s">
        <v>59</v>
      </c>
      <c r="C43" s="9">
        <v>2</v>
      </c>
      <c r="D43" s="9">
        <v>12</v>
      </c>
      <c r="E43" s="9">
        <v>88.105999999999995</v>
      </c>
    </row>
    <row r="44" spans="2:7" x14ac:dyDescent="0.3">
      <c r="B44" s="33" t="s">
        <v>60</v>
      </c>
      <c r="C44" s="9">
        <v>3.5</v>
      </c>
      <c r="D44" s="9">
        <v>14</v>
      </c>
      <c r="E44" s="9">
        <v>45.084000000000003</v>
      </c>
    </row>
    <row r="45" spans="2:7" x14ac:dyDescent="0.3">
      <c r="B45" s="33" t="s">
        <v>61</v>
      </c>
      <c r="C45" s="9">
        <v>1</v>
      </c>
      <c r="D45" s="9">
        <v>7.1</v>
      </c>
      <c r="E45" s="9">
        <v>106.16800000000001</v>
      </c>
    </row>
    <row r="46" spans="2:7" x14ac:dyDescent="0.3">
      <c r="B46" s="33" t="s">
        <v>62</v>
      </c>
      <c r="C46" s="9">
        <v>3.8</v>
      </c>
      <c r="D46" s="9">
        <v>15.4</v>
      </c>
      <c r="E46" s="9">
        <v>64.515000000000001</v>
      </c>
    </row>
    <row r="47" spans="2:7" x14ac:dyDescent="0.3">
      <c r="B47" s="33" t="s">
        <v>63</v>
      </c>
      <c r="C47" s="9">
        <v>3</v>
      </c>
      <c r="D47" s="9">
        <v>22</v>
      </c>
      <c r="E47" s="9">
        <v>62.067999999999998</v>
      </c>
    </row>
    <row r="48" spans="2:7" x14ac:dyDescent="0.3">
      <c r="B48" s="33" t="s">
        <v>64</v>
      </c>
      <c r="C48" s="9">
        <v>3</v>
      </c>
      <c r="D48" s="9">
        <v>100</v>
      </c>
      <c r="E48" s="9">
        <v>44.052999999999997</v>
      </c>
    </row>
    <row r="49" spans="2:5" x14ac:dyDescent="0.3">
      <c r="B49" s="33" t="s">
        <v>65</v>
      </c>
      <c r="C49" s="9">
        <v>0.7</v>
      </c>
      <c r="D49" s="9">
        <v>5</v>
      </c>
      <c r="E49" s="9"/>
    </row>
    <row r="50" spans="2:5" x14ac:dyDescent="0.3">
      <c r="B50" s="33" t="s">
        <v>66</v>
      </c>
      <c r="C50" s="9">
        <v>2</v>
      </c>
      <c r="D50" s="9">
        <v>14</v>
      </c>
      <c r="E50" s="9">
        <v>68.073999999999998</v>
      </c>
    </row>
    <row r="51" spans="2:5" x14ac:dyDescent="0.3">
      <c r="B51" s="33" t="s">
        <v>67</v>
      </c>
      <c r="C51" s="9">
        <v>2</v>
      </c>
      <c r="D51" s="9">
        <v>19</v>
      </c>
      <c r="E51" s="9">
        <v>96.084999999999994</v>
      </c>
    </row>
    <row r="52" spans="2:5" x14ac:dyDescent="0.3">
      <c r="B52" s="33" t="s">
        <v>68</v>
      </c>
      <c r="C52" s="9">
        <v>1.4</v>
      </c>
      <c r="D52" s="9">
        <v>7.6</v>
      </c>
      <c r="E52" s="9"/>
    </row>
    <row r="53" spans="2:5" x14ac:dyDescent="0.3">
      <c r="B53" s="33" t="s">
        <v>69</v>
      </c>
      <c r="C53" s="9">
        <v>4.3</v>
      </c>
      <c r="D53" s="9">
        <v>46</v>
      </c>
      <c r="E53" s="9">
        <v>34.082000000000001</v>
      </c>
    </row>
    <row r="54" spans="2:5" x14ac:dyDescent="0.3">
      <c r="B54" s="33" t="s">
        <v>70</v>
      </c>
      <c r="C54" s="9">
        <v>1.8</v>
      </c>
      <c r="D54" s="9">
        <v>9.6</v>
      </c>
      <c r="E54" s="9">
        <v>58.124000000000002</v>
      </c>
    </row>
    <row r="55" spans="2:5" x14ac:dyDescent="0.3">
      <c r="B55" s="33" t="s">
        <v>71</v>
      </c>
      <c r="C55" s="9">
        <v>2</v>
      </c>
      <c r="D55" s="9">
        <v>11</v>
      </c>
      <c r="E55" s="9">
        <v>74.123000000000005</v>
      </c>
    </row>
    <row r="56" spans="2:5" x14ac:dyDescent="0.3">
      <c r="B56" s="33" t="s">
        <v>72</v>
      </c>
      <c r="C56" s="9">
        <v>1</v>
      </c>
      <c r="D56" s="9">
        <v>4</v>
      </c>
      <c r="E56" s="9">
        <v>138.209</v>
      </c>
    </row>
    <row r="57" spans="2:5" x14ac:dyDescent="0.3">
      <c r="B57" s="33" t="s">
        <v>73</v>
      </c>
      <c r="C57" s="9">
        <v>2</v>
      </c>
      <c r="D57" s="9">
        <v>12</v>
      </c>
      <c r="E57" s="9">
        <v>60.095999999999997</v>
      </c>
    </row>
    <row r="58" spans="2:5" x14ac:dyDescent="0.3">
      <c r="B58" s="33" t="s">
        <v>74</v>
      </c>
      <c r="C58" s="9">
        <v>0.7</v>
      </c>
      <c r="D58" s="9">
        <v>5</v>
      </c>
      <c r="E58" s="9"/>
    </row>
    <row r="59" spans="2:5" x14ac:dyDescent="0.3">
      <c r="B59" s="33" t="s">
        <v>75</v>
      </c>
      <c r="C59" s="9">
        <v>5</v>
      </c>
      <c r="D59" s="9">
        <v>15</v>
      </c>
      <c r="E59" s="9">
        <v>16.042999999999999</v>
      </c>
    </row>
    <row r="60" spans="2:5" x14ac:dyDescent="0.3">
      <c r="B60" s="33" t="s">
        <v>76</v>
      </c>
      <c r="C60" s="9">
        <v>3</v>
      </c>
      <c r="D60" s="9">
        <v>16</v>
      </c>
      <c r="E60" s="9">
        <v>74.078999999999994</v>
      </c>
    </row>
    <row r="61" spans="2:5" x14ac:dyDescent="0.3">
      <c r="B61" s="33" t="s">
        <v>77</v>
      </c>
      <c r="C61" s="9">
        <v>6.7</v>
      </c>
      <c r="D61" s="9">
        <v>36</v>
      </c>
      <c r="E61" s="9">
        <v>32.042000000000002</v>
      </c>
    </row>
    <row r="62" spans="2:5" x14ac:dyDescent="0.3">
      <c r="B62" s="33" t="s">
        <v>78</v>
      </c>
      <c r="C62" s="9">
        <v>10.7</v>
      </c>
      <c r="D62" s="9">
        <v>17.399999999999999</v>
      </c>
      <c r="E62" s="9">
        <v>50.488</v>
      </c>
    </row>
    <row r="63" spans="2:5" x14ac:dyDescent="0.3">
      <c r="B63" s="33" t="s">
        <v>79</v>
      </c>
      <c r="C63" s="9">
        <v>1.8</v>
      </c>
      <c r="D63" s="9">
        <v>10</v>
      </c>
      <c r="E63" s="9">
        <v>72.106999999999999</v>
      </c>
    </row>
    <row r="64" spans="2:5" x14ac:dyDescent="0.3">
      <c r="B64" s="33" t="s">
        <v>80</v>
      </c>
      <c r="C64" s="9">
        <v>0.7</v>
      </c>
      <c r="D64" s="9">
        <v>6.5</v>
      </c>
      <c r="E64" s="9"/>
    </row>
    <row r="65" spans="2:5" x14ac:dyDescent="0.3">
      <c r="B65" s="33" t="s">
        <v>81</v>
      </c>
      <c r="C65" s="9">
        <v>0.9</v>
      </c>
      <c r="D65" s="9">
        <v>5.9</v>
      </c>
      <c r="E65" s="9">
        <v>128.17400000000001</v>
      </c>
    </row>
    <row r="66" spans="2:5" x14ac:dyDescent="0.3">
      <c r="B66" s="33" t="s">
        <v>82</v>
      </c>
      <c r="C66" s="9">
        <v>1</v>
      </c>
      <c r="D66" s="9">
        <v>6</v>
      </c>
      <c r="E66" s="9">
        <v>100.205</v>
      </c>
    </row>
    <row r="67" spans="2:5" x14ac:dyDescent="0.3">
      <c r="B67" s="33" t="s">
        <v>83</v>
      </c>
      <c r="C67" s="9">
        <v>1.25</v>
      </c>
      <c r="D67" s="9">
        <v>7</v>
      </c>
      <c r="E67" s="9">
        <v>86.177999999999997</v>
      </c>
    </row>
    <row r="68" spans="2:5" x14ac:dyDescent="0.3">
      <c r="B68" s="33" t="s">
        <v>84</v>
      </c>
      <c r="C68" s="9">
        <v>1.65</v>
      </c>
      <c r="D68" s="9">
        <v>7.7</v>
      </c>
      <c r="E68" s="9">
        <v>70.135000000000005</v>
      </c>
    </row>
    <row r="69" spans="2:5" x14ac:dyDescent="0.3">
      <c r="B69" s="33" t="s">
        <v>85</v>
      </c>
      <c r="C69" s="9">
        <v>1.38</v>
      </c>
      <c r="D69" s="9">
        <v>7.22</v>
      </c>
      <c r="E69" s="9">
        <v>72.150999999999996</v>
      </c>
    </row>
    <row r="70" spans="2:5" x14ac:dyDescent="0.3">
      <c r="B70" s="33" t="s">
        <v>86</v>
      </c>
      <c r="C70" s="9">
        <v>1.19</v>
      </c>
      <c r="D70" s="9">
        <v>7.58</v>
      </c>
      <c r="E70" s="9">
        <v>86.177999999999997</v>
      </c>
    </row>
    <row r="71" spans="2:5" x14ac:dyDescent="0.3">
      <c r="B71" s="33" t="s">
        <v>87</v>
      </c>
      <c r="C71" s="9">
        <v>2</v>
      </c>
      <c r="D71" s="9">
        <v>9</v>
      </c>
      <c r="E71" s="9">
        <v>123.111</v>
      </c>
    </row>
    <row r="72" spans="2:5" x14ac:dyDescent="0.3">
      <c r="B72" s="33" t="s">
        <v>88</v>
      </c>
      <c r="C72" s="9">
        <v>7.3</v>
      </c>
      <c r="D72" s="9">
        <v>22.2</v>
      </c>
      <c r="E72" s="9">
        <v>61.04</v>
      </c>
    </row>
    <row r="73" spans="2:5" x14ac:dyDescent="0.3">
      <c r="B73" s="33" t="s">
        <v>89</v>
      </c>
      <c r="C73" s="9">
        <v>1</v>
      </c>
      <c r="D73" s="9">
        <v>7</v>
      </c>
      <c r="E73" s="9">
        <v>114.232</v>
      </c>
    </row>
    <row r="74" spans="2:5" x14ac:dyDescent="0.3">
      <c r="B74" s="33" t="s">
        <v>90</v>
      </c>
      <c r="C74" s="9">
        <v>0.79</v>
      </c>
      <c r="D74" s="9">
        <v>5.94</v>
      </c>
      <c r="E74" s="9">
        <v>114.232</v>
      </c>
    </row>
    <row r="75" spans="2:5" x14ac:dyDescent="0.3">
      <c r="B75" s="33" t="s">
        <v>91</v>
      </c>
      <c r="C75" s="9">
        <v>1.4</v>
      </c>
      <c r="D75" s="9">
        <v>7.8</v>
      </c>
      <c r="E75" s="9">
        <v>72.150999999999996</v>
      </c>
    </row>
    <row r="76" spans="2:5" x14ac:dyDescent="0.3">
      <c r="B76" s="33" t="s">
        <v>92</v>
      </c>
      <c r="C76" s="9">
        <v>1.32</v>
      </c>
      <c r="D76" s="9">
        <v>9.16</v>
      </c>
      <c r="E76" s="9">
        <v>72.150999999999996</v>
      </c>
    </row>
    <row r="77" spans="2:5" x14ac:dyDescent="0.3">
      <c r="B77" s="33" t="s">
        <v>93</v>
      </c>
      <c r="C77" s="9">
        <v>2.1</v>
      </c>
      <c r="D77" s="9">
        <v>10.1</v>
      </c>
      <c r="E77" s="9">
        <v>44.097000000000001</v>
      </c>
    </row>
    <row r="78" spans="2:5" x14ac:dyDescent="0.3">
      <c r="B78" s="33" t="s">
        <v>94</v>
      </c>
      <c r="C78" s="9">
        <v>2</v>
      </c>
      <c r="D78" s="9">
        <v>8</v>
      </c>
      <c r="E78" s="9">
        <v>102.133</v>
      </c>
    </row>
    <row r="79" spans="2:5" x14ac:dyDescent="0.3">
      <c r="B79" s="33" t="s">
        <v>95</v>
      </c>
      <c r="C79" s="9">
        <v>2</v>
      </c>
      <c r="D79" s="9">
        <v>11.1</v>
      </c>
      <c r="E79" s="9">
        <v>42.081000000000003</v>
      </c>
    </row>
    <row r="80" spans="2:5" x14ac:dyDescent="0.3">
      <c r="B80" s="33" t="s">
        <v>96</v>
      </c>
      <c r="C80" s="9">
        <v>2.2999999999999998</v>
      </c>
      <c r="D80" s="9">
        <v>36</v>
      </c>
      <c r="E80" s="9">
        <v>58.08</v>
      </c>
    </row>
    <row r="81" spans="2:5" x14ac:dyDescent="0.3">
      <c r="B81" s="33" t="s">
        <v>97</v>
      </c>
      <c r="C81" s="9">
        <v>2</v>
      </c>
      <c r="D81" s="9">
        <v>12</v>
      </c>
      <c r="E81" s="9">
        <v>79.102000000000004</v>
      </c>
    </row>
    <row r="82" spans="2:5" x14ac:dyDescent="0.3">
      <c r="B82" s="33" t="s">
        <v>98</v>
      </c>
      <c r="C82" s="9">
        <v>1.5</v>
      </c>
      <c r="D82" s="9">
        <v>98</v>
      </c>
      <c r="E82" s="9">
        <v>32.116999999999997</v>
      </c>
    </row>
    <row r="83" spans="2:5" x14ac:dyDescent="0.3">
      <c r="B83" s="33" t="s">
        <v>99</v>
      </c>
      <c r="C83" s="9">
        <v>1.1000000000000001</v>
      </c>
      <c r="D83" s="9">
        <v>6.1</v>
      </c>
      <c r="E83" s="9">
        <v>104.152</v>
      </c>
    </row>
    <row r="84" spans="2:5" x14ac:dyDescent="0.3">
      <c r="B84" s="33" t="s">
        <v>100</v>
      </c>
      <c r="C84" s="9">
        <v>2</v>
      </c>
      <c r="D84" s="9">
        <v>12</v>
      </c>
      <c r="E84" s="9">
        <v>72.105999999999995</v>
      </c>
    </row>
    <row r="85" spans="2:5" x14ac:dyDescent="0.3">
      <c r="B85" s="33" t="s">
        <v>101</v>
      </c>
      <c r="C85" s="9">
        <v>1.27</v>
      </c>
      <c r="D85" s="9">
        <v>6.75</v>
      </c>
      <c r="E85" s="9">
        <v>92.141000000000005</v>
      </c>
    </row>
    <row r="86" spans="2:5" x14ac:dyDescent="0.3">
      <c r="B86" s="33" t="s">
        <v>102</v>
      </c>
      <c r="C86" s="9">
        <v>13</v>
      </c>
      <c r="D86" s="9">
        <v>90</v>
      </c>
      <c r="E86" s="9">
        <v>131.38900000000001</v>
      </c>
    </row>
    <row r="87" spans="2:5" x14ac:dyDescent="0.3">
      <c r="B87" s="33" t="s">
        <v>103</v>
      </c>
      <c r="C87" s="9">
        <v>1.08</v>
      </c>
      <c r="D87" s="9">
        <v>6.69</v>
      </c>
      <c r="E87" s="9">
        <v>100.205</v>
      </c>
    </row>
    <row r="88" spans="2:5" x14ac:dyDescent="0.3">
      <c r="B88" s="33" t="s">
        <v>104</v>
      </c>
      <c r="C88" s="9">
        <v>0.8</v>
      </c>
      <c r="D88" s="9"/>
      <c r="E88" s="9"/>
    </row>
    <row r="89" spans="2:5" x14ac:dyDescent="0.3">
      <c r="B89" s="33" t="s">
        <v>105</v>
      </c>
      <c r="C89" s="9">
        <v>2.6</v>
      </c>
      <c r="D89" s="9">
        <v>13.4</v>
      </c>
      <c r="E89" s="9">
        <v>86.09</v>
      </c>
    </row>
    <row r="90" spans="2:5" x14ac:dyDescent="0.3">
      <c r="B90" s="33" t="s">
        <v>106</v>
      </c>
      <c r="C90" s="9">
        <v>3.6</v>
      </c>
      <c r="D90" s="9">
        <v>33</v>
      </c>
      <c r="E90" s="9">
        <v>62.499000000000002</v>
      </c>
    </row>
    <row r="91" spans="2:5" x14ac:dyDescent="0.3">
      <c r="B91" s="33" t="s">
        <v>107</v>
      </c>
      <c r="C91" s="9">
        <v>1</v>
      </c>
      <c r="D91" s="9">
        <v>6</v>
      </c>
      <c r="E91" s="9">
        <v>106.16800000000001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48E9C-7748-4280-9072-5B3B0449CB68}">
  <dimension ref="B2:E7"/>
  <sheetViews>
    <sheetView showGridLines="0" tabSelected="1" workbookViewId="0">
      <selection activeCell="B4" sqref="B4:E7"/>
    </sheetView>
  </sheetViews>
  <sheetFormatPr defaultRowHeight="14.4" x14ac:dyDescent="0.3"/>
  <cols>
    <col min="1" max="1" width="8.88671875" style="1"/>
    <col min="2" max="2" width="30.5546875" style="1" customWidth="1"/>
    <col min="3" max="16384" width="8.88671875" style="1"/>
  </cols>
  <sheetData>
    <row r="2" spans="2:5" x14ac:dyDescent="0.3">
      <c r="B2" s="7" t="s">
        <v>112</v>
      </c>
    </row>
    <row r="4" spans="2:5" x14ac:dyDescent="0.3">
      <c r="B4" s="8"/>
      <c r="C4" s="10" t="s">
        <v>113</v>
      </c>
      <c r="D4" s="10" t="s">
        <v>114</v>
      </c>
      <c r="E4" s="10" t="s">
        <v>115</v>
      </c>
    </row>
    <row r="5" spans="2:5" x14ac:dyDescent="0.3">
      <c r="B5" s="8" t="s">
        <v>124</v>
      </c>
      <c r="C5" s="9">
        <v>0.02</v>
      </c>
      <c r="D5" s="9">
        <v>0.04</v>
      </c>
      <c r="E5" s="9">
        <f>C5/D5</f>
        <v>0.5</v>
      </c>
    </row>
    <row r="6" spans="2:5" x14ac:dyDescent="0.3">
      <c r="B6" s="8" t="s">
        <v>125</v>
      </c>
      <c r="C6" s="9">
        <v>0.05</v>
      </c>
      <c r="D6" s="9">
        <v>0.08</v>
      </c>
      <c r="E6" s="9">
        <f>C6/D6</f>
        <v>0.625</v>
      </c>
    </row>
    <row r="7" spans="2:5" x14ac:dyDescent="0.3">
      <c r="B7" s="8" t="s">
        <v>126</v>
      </c>
      <c r="C7" s="9">
        <v>0.1</v>
      </c>
      <c r="D7" s="9">
        <v>0.16</v>
      </c>
      <c r="E7" s="9">
        <f t="shared" ref="E6:E7" si="0">C7/D7</f>
        <v>0.625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Calculation</vt:lpstr>
      <vt:lpstr>LEL and UEL data</vt:lpstr>
      <vt:lpstr>Turbulence parameter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2026-02-20T07:53:42Z</dcterms:created>
  <dcterms:modified xsi:type="dcterms:W3CDTF">2026-02-22T09:30:24Z</dcterms:modified>
</cp:coreProperties>
</file>