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1104\"/>
    </mc:Choice>
  </mc:AlternateContent>
  <xr:revisionPtr revIDLastSave="0" documentId="13_ncr:1_{576EF460-FDA3-4BC9-8686-A32CD3900825}" xr6:coauthVersionLast="47" xr6:coauthVersionMax="47" xr10:uidLastSave="{00000000-0000-0000-0000-000000000000}"/>
  <bookViews>
    <workbookView xWindow="0" yWindow="0" windowWidth="23040" windowHeight="12360" xr2:uid="{A75FCF36-A85E-48AE-81F2-943A1E62FF24}"/>
  </bookViews>
  <sheets>
    <sheet name="Sheet1" sheetId="1" r:id="rId1"/>
    <sheet name="Table 13.2" sheetId="2" r:id="rId2"/>
    <sheet name="Design constant (Cp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25" i="1" s="1"/>
  <c r="D4" i="1"/>
  <c r="D12" i="1" s="1"/>
  <c r="D13" i="1" s="1"/>
  <c r="D40" i="1" s="1"/>
  <c r="D34" i="1" l="1"/>
  <c r="D27" i="1"/>
  <c r="D29" i="1" s="1"/>
  <c r="D30" i="1" s="1"/>
  <c r="D21" i="1"/>
</calcChain>
</file>

<file path=xl/sharedStrings.xml><?xml version="1.0" encoding="utf-8"?>
<sst xmlns="http://schemas.openxmlformats.org/spreadsheetml/2006/main" count="54" uniqueCount="44">
  <si>
    <t>Internal pressure</t>
  </si>
  <si>
    <t>bara</t>
  </si>
  <si>
    <t>C</t>
  </si>
  <si>
    <t>Material of construction</t>
  </si>
  <si>
    <t>Carbon steel</t>
  </si>
  <si>
    <t>Weld</t>
  </si>
  <si>
    <t>Fully radiographed</t>
  </si>
  <si>
    <t>Corrosion allowance</t>
  </si>
  <si>
    <t>mm</t>
  </si>
  <si>
    <t>barg</t>
  </si>
  <si>
    <t>Design pressure</t>
  </si>
  <si>
    <t>N/mm2</t>
  </si>
  <si>
    <t>Design temperature</t>
  </si>
  <si>
    <t>Design stress</t>
  </si>
  <si>
    <t>Vessel internal diameter</t>
  </si>
  <si>
    <t>m</t>
  </si>
  <si>
    <t>Thickness of Vessel</t>
  </si>
  <si>
    <t>Cylindrical section</t>
  </si>
  <si>
    <t>Knuckle radius to Crown radius ratio</t>
  </si>
  <si>
    <t>(Should not be less than 6% to avoid buckling)</t>
  </si>
  <si>
    <t>Joint factor (J)</t>
  </si>
  <si>
    <t>(no joint in head, the head would be formed by pressing)</t>
  </si>
  <si>
    <t>Thickness</t>
  </si>
  <si>
    <t>Domed Head</t>
  </si>
  <si>
    <t>(1) Standard Dished Head (Torisphere)</t>
  </si>
  <si>
    <r>
      <t>Crown radius (R</t>
    </r>
    <r>
      <rPr>
        <vertAlign val="subscript"/>
        <sz val="11"/>
        <color theme="1"/>
        <rFont val="Tahoma"/>
        <family val="2"/>
      </rPr>
      <t>c</t>
    </r>
    <r>
      <rPr>
        <sz val="11"/>
        <color theme="1"/>
        <rFont val="Tahoma"/>
        <family val="2"/>
      </rPr>
      <t>)</t>
    </r>
  </si>
  <si>
    <r>
      <t>Knuckle radius (R</t>
    </r>
    <r>
      <rPr>
        <vertAlign val="subscript"/>
        <sz val="11"/>
        <color theme="1"/>
        <rFont val="Tahoma"/>
        <family val="2"/>
      </rPr>
      <t>k</t>
    </r>
    <r>
      <rPr>
        <sz val="11"/>
        <color theme="1"/>
        <rFont val="Tahoma"/>
        <family val="2"/>
      </rPr>
      <t>)</t>
    </r>
  </si>
  <si>
    <r>
      <t>Stress concentration for torispherical heads (C</t>
    </r>
    <r>
      <rPr>
        <vertAlign val="subscript"/>
        <sz val="11"/>
        <color theme="1"/>
        <rFont val="Tahoma"/>
        <family val="2"/>
      </rPr>
      <t>s</t>
    </r>
    <r>
      <rPr>
        <sz val="11"/>
        <color theme="1"/>
        <rFont val="Tahoma"/>
        <family val="2"/>
      </rPr>
      <t>)</t>
    </r>
  </si>
  <si>
    <t>(2) Standard ellipsoidal head</t>
  </si>
  <si>
    <t>Major and minor axis ratio</t>
  </si>
  <si>
    <t>(2:1)</t>
  </si>
  <si>
    <t>Thickness of domed head - standard dished head</t>
  </si>
  <si>
    <t>Thickness of domed head - standard ellipsoidal head</t>
  </si>
  <si>
    <t>Flat Head</t>
  </si>
  <si>
    <t>Flat end closure type</t>
  </si>
  <si>
    <t>Bolted cover with full face gasket</t>
  </si>
  <si>
    <t>Design constant (Cp)</t>
  </si>
  <si>
    <t>Bolt circle diameter</t>
  </si>
  <si>
    <t>Thickness of flat head</t>
  </si>
  <si>
    <t>Data</t>
  </si>
  <si>
    <t>Input</t>
  </si>
  <si>
    <t>Calculated</t>
  </si>
  <si>
    <t>See table/figure</t>
  </si>
  <si>
    <t>Table 13.2 (function of design temperature and material)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</si>
</sst>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vertAlign val="subscript"/>
      <sz val="11"/>
      <color theme="1"/>
      <name val="Tahoma"/>
      <family val="2"/>
    </font>
    <font>
      <b/>
      <sz val="11"/>
      <color rgb="FF0070C0"/>
      <name val="Tahoma"/>
      <family val="2"/>
    </font>
    <font>
      <b/>
      <sz val="14"/>
      <color rgb="FF0070C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3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1" xfId="0" applyFont="1" applyBorder="1" applyAlignment="1">
      <alignment horizontal="left" vertical="top" indent="3"/>
    </xf>
    <xf numFmtId="0" fontId="1" fillId="0" borderId="1" xfId="0" applyFont="1" applyBorder="1" applyAlignment="1">
      <alignment horizontal="left" vertical="top" wrapText="1" indent="3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/>
    </xf>
    <xf numFmtId="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167194</xdr:rowOff>
    </xdr:from>
    <xdr:to>
      <xdr:col>13</xdr:col>
      <xdr:colOff>59822</xdr:colOff>
      <xdr:row>28</xdr:row>
      <xdr:rowOff>77318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AA0C2A-A4A6-EA72-6FE6-112FB469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" y="167194"/>
          <a:ext cx="7275962" cy="5030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1</xdr:row>
      <xdr:rowOff>30480</xdr:rowOff>
    </xdr:from>
    <xdr:to>
      <xdr:col>15</xdr:col>
      <xdr:colOff>555079</xdr:colOff>
      <xdr:row>21</xdr:row>
      <xdr:rowOff>172880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46DA1F-BCB0-94B9-688C-92CC8BA7C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213360"/>
          <a:ext cx="9447619" cy="3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54A0-01E3-4DA9-986D-D654D0ED73FC}">
  <dimension ref="B2:H46"/>
  <sheetViews>
    <sheetView showGridLines="0" tabSelected="1" topLeftCell="A27" workbookViewId="0">
      <selection activeCell="D40" sqref="D40"/>
    </sheetView>
  </sheetViews>
  <sheetFormatPr defaultRowHeight="13.8" x14ac:dyDescent="0.3"/>
  <cols>
    <col min="1" max="1" width="8.88671875" style="1"/>
    <col min="2" max="2" width="40.5546875" style="1" customWidth="1"/>
    <col min="3" max="3" width="8.88671875" style="3"/>
    <col min="4" max="4" width="19" style="3" customWidth="1"/>
    <col min="5" max="5" width="52.6640625" style="1" bestFit="1" customWidth="1"/>
    <col min="6" max="16384" width="8.88671875" style="1"/>
  </cols>
  <sheetData>
    <row r="2" spans="2:8" x14ac:dyDescent="0.3">
      <c r="B2" s="9" t="s">
        <v>39</v>
      </c>
    </row>
    <row r="3" spans="2:8" x14ac:dyDescent="0.3">
      <c r="B3" s="7" t="s">
        <v>0</v>
      </c>
      <c r="C3" s="8" t="s">
        <v>1</v>
      </c>
      <c r="D3" s="16">
        <v>16</v>
      </c>
      <c r="E3" s="7"/>
      <c r="G3" s="17"/>
      <c r="H3" s="1" t="s">
        <v>40</v>
      </c>
    </row>
    <row r="4" spans="2:8" x14ac:dyDescent="0.3">
      <c r="B4" s="7"/>
      <c r="C4" s="8" t="s">
        <v>9</v>
      </c>
      <c r="D4" s="20">
        <f>D3-1</f>
        <v>15</v>
      </c>
      <c r="E4" s="7"/>
      <c r="G4" s="18"/>
      <c r="H4" s="1" t="s">
        <v>41</v>
      </c>
    </row>
    <row r="5" spans="2:8" x14ac:dyDescent="0.3">
      <c r="B5" s="7" t="s">
        <v>14</v>
      </c>
      <c r="C5" s="8" t="s">
        <v>15</v>
      </c>
      <c r="D5" s="16">
        <v>1.8</v>
      </c>
      <c r="E5" s="7"/>
      <c r="G5" s="19"/>
      <c r="H5" s="1" t="s">
        <v>42</v>
      </c>
    </row>
    <row r="6" spans="2:8" x14ac:dyDescent="0.3">
      <c r="B6" s="7"/>
      <c r="C6" s="8" t="s">
        <v>8</v>
      </c>
      <c r="D6" s="20">
        <f>D5*1000</f>
        <v>1800</v>
      </c>
      <c r="E6" s="7"/>
    </row>
    <row r="7" spans="2:8" x14ac:dyDescent="0.3">
      <c r="B7" s="7" t="s">
        <v>12</v>
      </c>
      <c r="C7" s="8" t="s">
        <v>2</v>
      </c>
      <c r="D7" s="16">
        <v>300</v>
      </c>
      <c r="E7" s="7"/>
    </row>
    <row r="8" spans="2:8" x14ac:dyDescent="0.3">
      <c r="B8" s="7" t="s">
        <v>3</v>
      </c>
      <c r="C8" s="8"/>
      <c r="D8" s="16" t="s">
        <v>4</v>
      </c>
      <c r="E8" s="7"/>
    </row>
    <row r="9" spans="2:8" x14ac:dyDescent="0.3">
      <c r="B9" s="7" t="s">
        <v>5</v>
      </c>
      <c r="C9" s="8"/>
      <c r="D9" s="16" t="s">
        <v>6</v>
      </c>
      <c r="E9" s="7"/>
    </row>
    <row r="10" spans="2:8" x14ac:dyDescent="0.3">
      <c r="B10" s="7" t="s">
        <v>7</v>
      </c>
      <c r="C10" s="8" t="s">
        <v>8</v>
      </c>
      <c r="D10" s="16">
        <v>2</v>
      </c>
      <c r="E10" s="7"/>
    </row>
    <row r="11" spans="2:8" x14ac:dyDescent="0.3">
      <c r="B11" s="7"/>
      <c r="C11" s="8"/>
      <c r="D11" s="8"/>
      <c r="E11" s="7"/>
    </row>
    <row r="12" spans="2:8" x14ac:dyDescent="0.3">
      <c r="B12" s="7" t="s">
        <v>10</v>
      </c>
      <c r="C12" s="8" t="s">
        <v>9</v>
      </c>
      <c r="D12" s="20">
        <f>D4*1.1</f>
        <v>16.5</v>
      </c>
      <c r="E12" s="7"/>
    </row>
    <row r="13" spans="2:8" x14ac:dyDescent="0.3">
      <c r="B13" s="7"/>
      <c r="C13" s="8" t="s">
        <v>11</v>
      </c>
      <c r="D13" s="20">
        <f>D12/10</f>
        <v>1.65</v>
      </c>
      <c r="E13" s="7"/>
    </row>
    <row r="14" spans="2:8" x14ac:dyDescent="0.3">
      <c r="B14" s="7"/>
      <c r="C14" s="8"/>
      <c r="D14" s="8"/>
      <c r="E14" s="7"/>
    </row>
    <row r="15" spans="2:8" x14ac:dyDescent="0.3">
      <c r="B15" s="7" t="s">
        <v>13</v>
      </c>
      <c r="C15" s="8" t="s">
        <v>11</v>
      </c>
      <c r="D15" s="21">
        <v>85</v>
      </c>
      <c r="E15" s="7" t="s">
        <v>43</v>
      </c>
    </row>
    <row r="18" spans="2:5" ht="17.399999999999999" x14ac:dyDescent="0.3">
      <c r="B18" s="10" t="s">
        <v>16</v>
      </c>
    </row>
    <row r="19" spans="2:5" x14ac:dyDescent="0.3">
      <c r="B19" s="2"/>
    </row>
    <row r="20" spans="2:5" x14ac:dyDescent="0.3">
      <c r="B20" s="14" t="s">
        <v>17</v>
      </c>
      <c r="C20" s="7"/>
      <c r="D20" s="7"/>
      <c r="E20" s="7"/>
    </row>
    <row r="21" spans="2:5" x14ac:dyDescent="0.3">
      <c r="B21" s="7" t="s">
        <v>22</v>
      </c>
      <c r="C21" s="8" t="s">
        <v>8</v>
      </c>
      <c r="D21" s="22">
        <f>D13*D6/(2*D15-D13)+D10</f>
        <v>19.641817641817642</v>
      </c>
      <c r="E21" s="7"/>
    </row>
    <row r="22" spans="2:5" x14ac:dyDescent="0.3">
      <c r="C22" s="1"/>
      <c r="D22" s="1"/>
    </row>
    <row r="23" spans="2:5" x14ac:dyDescent="0.3">
      <c r="B23" s="14" t="s">
        <v>23</v>
      </c>
      <c r="C23" s="7"/>
      <c r="D23" s="7"/>
      <c r="E23" s="7"/>
    </row>
    <row r="24" spans="2:5" x14ac:dyDescent="0.3">
      <c r="B24" s="7" t="s">
        <v>24</v>
      </c>
      <c r="C24" s="8"/>
      <c r="D24" s="8"/>
      <c r="E24" s="7"/>
    </row>
    <row r="25" spans="2:5" ht="15" x14ac:dyDescent="0.3">
      <c r="B25" s="11" t="s">
        <v>25</v>
      </c>
      <c r="C25" s="8" t="s">
        <v>8</v>
      </c>
      <c r="D25" s="20">
        <f>D6</f>
        <v>1800</v>
      </c>
      <c r="E25" s="7"/>
    </row>
    <row r="26" spans="2:5" x14ac:dyDescent="0.3">
      <c r="B26" s="11" t="s">
        <v>18</v>
      </c>
      <c r="C26" s="8"/>
      <c r="D26" s="23">
        <v>0.06</v>
      </c>
      <c r="E26" s="7" t="s">
        <v>19</v>
      </c>
    </row>
    <row r="27" spans="2:5" ht="15" x14ac:dyDescent="0.3">
      <c r="B27" s="11" t="s">
        <v>26</v>
      </c>
      <c r="C27" s="8" t="s">
        <v>8</v>
      </c>
      <c r="D27" s="20">
        <f>D26*D25</f>
        <v>108</v>
      </c>
      <c r="E27" s="7"/>
    </row>
    <row r="28" spans="2:5" x14ac:dyDescent="0.3">
      <c r="B28" s="11" t="s">
        <v>20</v>
      </c>
      <c r="C28" s="8"/>
      <c r="D28" s="16">
        <v>1</v>
      </c>
      <c r="E28" s="7" t="s">
        <v>21</v>
      </c>
    </row>
    <row r="29" spans="2:5" ht="28.8" x14ac:dyDescent="0.3">
      <c r="B29" s="12" t="s">
        <v>27</v>
      </c>
      <c r="C29" s="8"/>
      <c r="D29" s="22">
        <f>1/4*(3+SQRT(D25/D27))</f>
        <v>1.7706207261596576</v>
      </c>
      <c r="E29" s="7"/>
    </row>
    <row r="30" spans="2:5" ht="27.6" x14ac:dyDescent="0.3">
      <c r="B30" s="12" t="s">
        <v>31</v>
      </c>
      <c r="C30" s="8" t="s">
        <v>8</v>
      </c>
      <c r="D30" s="22">
        <f>D13*D25*D29/(2*D15*D28+D13*(D29-0.2))</f>
        <v>30.469303641216364</v>
      </c>
      <c r="E30" s="7"/>
    </row>
    <row r="31" spans="2:5" x14ac:dyDescent="0.3">
      <c r="B31" s="7"/>
      <c r="C31" s="8"/>
      <c r="D31" s="8"/>
      <c r="E31" s="7"/>
    </row>
    <row r="32" spans="2:5" x14ac:dyDescent="0.3">
      <c r="B32" s="7" t="s">
        <v>28</v>
      </c>
      <c r="C32" s="8"/>
      <c r="D32" s="8"/>
      <c r="E32" s="7"/>
    </row>
    <row r="33" spans="2:5" x14ac:dyDescent="0.3">
      <c r="B33" s="11" t="s">
        <v>29</v>
      </c>
      <c r="C33" s="8"/>
      <c r="D33" s="16">
        <v>2</v>
      </c>
      <c r="E33" s="7" t="s">
        <v>30</v>
      </c>
    </row>
    <row r="34" spans="2:5" ht="27.6" x14ac:dyDescent="0.3">
      <c r="B34" s="12" t="s">
        <v>32</v>
      </c>
      <c r="C34" s="8" t="s">
        <v>8</v>
      </c>
      <c r="D34" s="22">
        <f>D13*D6/(2*D28*D15-0.2*D13)</f>
        <v>17.504567690222196</v>
      </c>
      <c r="E34" s="7"/>
    </row>
    <row r="35" spans="2:5" x14ac:dyDescent="0.3">
      <c r="B35" s="4"/>
    </row>
    <row r="36" spans="2:5" x14ac:dyDescent="0.3">
      <c r="B36" s="15" t="s">
        <v>33</v>
      </c>
      <c r="C36" s="8"/>
      <c r="D36" s="8"/>
      <c r="E36" s="7"/>
    </row>
    <row r="37" spans="2:5" ht="27.6" x14ac:dyDescent="0.3">
      <c r="B37" s="13" t="s">
        <v>34</v>
      </c>
      <c r="C37" s="8"/>
      <c r="D37" s="24" t="s">
        <v>35</v>
      </c>
      <c r="E37" s="7"/>
    </row>
    <row r="38" spans="2:5" x14ac:dyDescent="0.3">
      <c r="B38" s="13" t="s">
        <v>36</v>
      </c>
      <c r="C38" s="8"/>
      <c r="D38" s="25">
        <v>0.4</v>
      </c>
      <c r="E38" s="7"/>
    </row>
    <row r="39" spans="2:5" x14ac:dyDescent="0.3">
      <c r="B39" s="13" t="s">
        <v>37</v>
      </c>
      <c r="C39" s="8" t="s">
        <v>15</v>
      </c>
      <c r="D39" s="24">
        <v>2</v>
      </c>
      <c r="E39" s="7"/>
    </row>
    <row r="40" spans="2:5" x14ac:dyDescent="0.3">
      <c r="B40" s="13" t="s">
        <v>38</v>
      </c>
      <c r="C40" s="8" t="s">
        <v>8</v>
      </c>
      <c r="D40" s="26">
        <f>D38*D39*1000*SQRT(D13/D15)</f>
        <v>111.46088736307776</v>
      </c>
      <c r="E40" s="7"/>
    </row>
    <row r="41" spans="2:5" x14ac:dyDescent="0.3">
      <c r="B41" s="6"/>
      <c r="D41" s="5"/>
    </row>
    <row r="42" spans="2:5" x14ac:dyDescent="0.3">
      <c r="B42" s="6"/>
      <c r="D42" s="5"/>
    </row>
    <row r="43" spans="2:5" x14ac:dyDescent="0.3">
      <c r="B43" s="6"/>
      <c r="D43" s="5"/>
    </row>
    <row r="44" spans="2:5" x14ac:dyDescent="0.3">
      <c r="B44" s="6"/>
      <c r="D44" s="5"/>
    </row>
    <row r="45" spans="2:5" x14ac:dyDescent="0.3">
      <c r="B45" s="6"/>
      <c r="D45" s="5"/>
    </row>
    <row r="46" spans="2:5" x14ac:dyDescent="0.3">
      <c r="B46" s="6"/>
      <c r="D46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345F-957B-426A-89B8-0E369B842802}">
  <dimension ref="A1"/>
  <sheetViews>
    <sheetView showGridLines="0" workbookViewId="0">
      <selection activeCell="R20" sqref="R2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2867-4979-450C-B143-69661828567F}">
  <dimension ref="A1"/>
  <sheetViews>
    <sheetView workbookViewId="0">
      <selection activeCell="D6" sqref="D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Table 13.2</vt:lpstr>
      <vt:lpstr>Design constant (Cp)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2022-11-04T14:15:41Z</dcterms:created>
  <dcterms:modified xsi:type="dcterms:W3CDTF">2022-11-06T03:00:59Z</dcterms:modified>
</cp:coreProperties>
</file>